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nita1/Dropbox (Blacktip)/www.goselfemployed.co/Templates/Hourly Rate Calc/"/>
    </mc:Choice>
  </mc:AlternateContent>
  <xr:revisionPtr revIDLastSave="0" documentId="8_{801681B9-80E3-1C45-A6CF-69A21064F721}" xr6:coauthVersionLast="47" xr6:coauthVersionMax="47" xr10:uidLastSave="{00000000-0000-0000-0000-000000000000}"/>
  <bookViews>
    <workbookView xWindow="6080" yWindow="500" windowWidth="21440" windowHeight="15800" activeTab="2" xr2:uid="{E70DEFD1-546C-7E49-B955-CC20E2E6A5C9}"/>
  </bookViews>
  <sheets>
    <sheet name="Start Here" sheetId="4" r:id="rId1"/>
    <sheet name="Dashboard" sheetId="2" r:id="rId2"/>
    <sheet name="Business Budget" sheetId="3" r:id="rId3"/>
    <sheet name="Sheet1" sheetId="1" state="hidden" r:id="rId4"/>
  </sheets>
  <definedNames>
    <definedName name="_xlnm.Print_Area" localSheetId="1">Dashboard!$A$1:$H$22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5" i="1"/>
  <c r="A4" i="1"/>
  <c r="A3" i="1"/>
  <c r="C21" i="2" l="1"/>
  <c r="C18" i="2" s="1"/>
  <c r="C20" i="2" s="1"/>
  <c r="C19" i="2" l="1"/>
  <c r="C25" i="3"/>
  <c r="E1" i="1" s="1"/>
  <c r="F11" i="1" s="1"/>
  <c r="C13" i="2" l="1"/>
  <c r="C15" i="1"/>
  <c r="C14" i="1"/>
  <c r="C6" i="1"/>
  <c r="C5" i="1"/>
  <c r="C4" i="1"/>
  <c r="C3" i="1"/>
  <c r="C2" i="1"/>
  <c r="E14" i="1"/>
  <c r="F14" i="1" s="1"/>
  <c r="G1" i="1"/>
  <c r="E2" i="1"/>
  <c r="E15" i="1" l="1"/>
  <c r="F15" i="1" s="1"/>
  <c r="E3" i="1"/>
  <c r="F3" i="1" s="1"/>
  <c r="F2" i="1"/>
  <c r="E16" i="1" l="1"/>
  <c r="F16" i="1" s="1"/>
  <c r="F17" i="1" s="1"/>
  <c r="F19" i="1" s="1"/>
  <c r="H5" i="2" s="1"/>
  <c r="E4" i="1"/>
  <c r="F4" i="1" s="1"/>
  <c r="E5" i="1" l="1"/>
  <c r="F5" i="1" s="1"/>
  <c r="E6" i="1" l="1"/>
  <c r="F6" i="1" s="1"/>
  <c r="E7" i="1" l="1"/>
  <c r="F7" i="1" s="1"/>
  <c r="F8" i="1" s="1"/>
  <c r="H4" i="2" l="1"/>
  <c r="H6" i="2" s="1"/>
  <c r="F21" i="1"/>
  <c r="C10" i="2" l="1"/>
  <c r="H2" i="2" s="1"/>
  <c r="F23" i="1"/>
  <c r="H7" i="2" s="1"/>
  <c r="H9" i="2"/>
  <c r="H8" i="2" l="1"/>
</calcChain>
</file>

<file path=xl/sharedStrings.xml><?xml version="1.0" encoding="utf-8"?>
<sst xmlns="http://schemas.openxmlformats.org/spreadsheetml/2006/main" count="55" uniqueCount="55">
  <si>
    <t>Total Tax</t>
  </si>
  <si>
    <t>Class 2 National Insurance</t>
  </si>
  <si>
    <t>Class 4 National Insurance</t>
  </si>
  <si>
    <t>Total National Insurance</t>
  </si>
  <si>
    <t>Total Tax &amp; NI</t>
  </si>
  <si>
    <t>Tax</t>
  </si>
  <si>
    <t>Income Tax</t>
  </si>
  <si>
    <t>Disclaimer</t>
  </si>
  <si>
    <t>Hourly Rate</t>
  </si>
  <si>
    <t>Working Hours Per Day</t>
  </si>
  <si>
    <t>Holiday Days Per Year</t>
  </si>
  <si>
    <t>Sick Days Each Year</t>
  </si>
  <si>
    <t>Bank Holiday days each year</t>
  </si>
  <si>
    <t>Chargeable Time %</t>
  </si>
  <si>
    <t>Rent</t>
  </si>
  <si>
    <t>Insurance</t>
  </si>
  <si>
    <t>Training &amp; courses</t>
  </si>
  <si>
    <t>Total Business Costs</t>
  </si>
  <si>
    <t>Working Hours</t>
  </si>
  <si>
    <t>Chargeable</t>
  </si>
  <si>
    <t>Payment on Account</t>
  </si>
  <si>
    <t>Annually</t>
  </si>
  <si>
    <t>Total</t>
  </si>
  <si>
    <t>Non Chargeable</t>
  </si>
  <si>
    <t>Based on working days annually</t>
  </si>
  <si>
    <t>Payment on Account due</t>
  </si>
  <si>
    <t>National Insurance Contributions</t>
  </si>
  <si>
    <t xml:space="preserve">Total Tax &amp; NI to PAY by 31 Jan </t>
  </si>
  <si>
    <t xml:space="preserve">Payment on Account to PAY by 31 Jul </t>
  </si>
  <si>
    <t>Total Tax &amp; National Insurance Due</t>
  </si>
  <si>
    <t>Business re-investment</t>
  </si>
  <si>
    <t>Your Annual Business Costs</t>
  </si>
  <si>
    <t>Contingency</t>
  </si>
  <si>
    <t>Use of Home</t>
  </si>
  <si>
    <t>Travel &amp; subsistence</t>
  </si>
  <si>
    <t>Motor expenses</t>
  </si>
  <si>
    <t>Entertainment</t>
  </si>
  <si>
    <t>Telephone</t>
  </si>
  <si>
    <t>Internet</t>
  </si>
  <si>
    <t>Computer equipment</t>
  </si>
  <si>
    <t>Office stationery &amp; postage</t>
  </si>
  <si>
    <t>Subscriptions</t>
  </si>
  <si>
    <t xml:space="preserve">Website </t>
  </si>
  <si>
    <t xml:space="preserve">Accounting </t>
  </si>
  <si>
    <t>Legal &amp; professional</t>
  </si>
  <si>
    <t>Marketing &amp; advertising</t>
  </si>
  <si>
    <t>Bank charges &amp; payment processing</t>
  </si>
  <si>
    <t>Bank interest</t>
  </si>
  <si>
    <t>Miscellaneous</t>
  </si>
  <si>
    <t xml:space="preserve">Annual Business Costs </t>
  </si>
  <si>
    <t>Annual Sales Target</t>
  </si>
  <si>
    <r>
      <t xml:space="preserve">Desired </t>
    </r>
    <r>
      <rPr>
        <b/>
        <sz val="11"/>
        <color theme="1"/>
        <rFont val="Arial"/>
        <family val="2"/>
      </rPr>
      <t>Monthly</t>
    </r>
    <r>
      <rPr>
        <sz val="11"/>
        <color theme="1"/>
        <rFont val="Arial"/>
        <family val="2"/>
      </rPr>
      <t xml:space="preserve"> Take Home Pay</t>
    </r>
  </si>
  <si>
    <r>
      <t xml:space="preserve">Income required to cover your desired salary, business costs &amp; </t>
    </r>
    <r>
      <rPr>
        <b/>
        <i/>
        <sz val="9"/>
        <color theme="1"/>
        <rFont val="Arial"/>
        <family val="2"/>
      </rPr>
      <t>tax</t>
    </r>
  </si>
  <si>
    <t>Start Here</t>
  </si>
  <si>
    <t xml:space="preserve">This calculator &amp; tax estimator is for the 2022/23 tax year and is for estimation purposes only.  Actual results will differ. Whilst I am an accountant, I’m not your accountant. The information in this guide is legally correct but it is for guidance and information purposes only. Everyone’s situation is different and unique so you’ll need to use your own best judgement when applying the advice that I give to your own situation. If you are unsure or have a question be sure to contact a qualified professional. Guides &amp; posts may contain affiliate links. This means I may receive a small commission, at no additional cost to you, if you click and decide to make a purchase.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</si>
</sst>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37">
    <font>
      <sz val="12"/>
      <color theme="1"/>
      <name val="Calibri"/>
      <family val="2"/>
      <scheme val="minor"/>
    </font>
    <font>
      <sz val="12"/>
      <color theme="1"/>
      <name val="Calibri"/>
      <family val="2"/>
      <scheme val="minor"/>
    </font>
    <font>
      <sz val="14"/>
      <color theme="1"/>
      <name val="Helvetica"/>
      <family val="2"/>
    </font>
    <font>
      <i/>
      <sz val="14"/>
      <color theme="1"/>
      <name val="Helvetica"/>
      <family val="2"/>
    </font>
    <font>
      <b/>
      <sz val="14"/>
      <color theme="1"/>
      <name val="Helvetica"/>
      <family val="2"/>
    </font>
    <font>
      <sz val="14"/>
      <color rgb="FF222222"/>
      <name val="Helvetica"/>
      <family val="2"/>
    </font>
    <font>
      <i/>
      <sz val="12"/>
      <color theme="1"/>
      <name val="Helvetica"/>
      <family val="2"/>
    </font>
    <font>
      <b/>
      <i/>
      <sz val="12"/>
      <color theme="1"/>
      <name val="Helvetica"/>
      <family val="2"/>
    </font>
    <font>
      <sz val="16"/>
      <color theme="1"/>
      <name val="Arial"/>
      <family val="2"/>
    </font>
    <font>
      <sz val="12"/>
      <color theme="1"/>
      <name val="Arial"/>
      <family val="2"/>
    </font>
    <font>
      <b/>
      <sz val="12"/>
      <color theme="1"/>
      <name val="Arial"/>
      <family val="2"/>
    </font>
    <font>
      <sz val="11"/>
      <color theme="1"/>
      <name val="Arial"/>
      <family val="2"/>
    </font>
    <font>
      <b/>
      <sz val="11"/>
      <color theme="1"/>
      <name val="Arial"/>
      <family val="2"/>
    </font>
    <font>
      <b/>
      <sz val="11"/>
      <color theme="0"/>
      <name val="Arial"/>
      <family val="2"/>
    </font>
    <font>
      <b/>
      <sz val="12"/>
      <color theme="0"/>
      <name val="Arial"/>
      <family val="2"/>
    </font>
    <font>
      <b/>
      <sz val="18"/>
      <color theme="0"/>
      <name val="Arial"/>
      <family val="2"/>
    </font>
    <font>
      <sz val="12"/>
      <color theme="0"/>
      <name val="Arial"/>
      <family val="2"/>
    </font>
    <font>
      <i/>
      <sz val="11"/>
      <color theme="1"/>
      <name val="Arial"/>
      <family val="2"/>
    </font>
    <font>
      <i/>
      <sz val="9"/>
      <color theme="1"/>
      <name val="Arial"/>
      <family val="2"/>
    </font>
    <font>
      <i/>
      <sz val="10"/>
      <color theme="1"/>
      <name val="Arial"/>
      <family val="2"/>
    </font>
    <font>
      <u/>
      <sz val="12"/>
      <color theme="10"/>
      <name val="Calibri"/>
      <family val="2"/>
      <scheme val="minor"/>
    </font>
    <font>
      <sz val="12"/>
      <color theme="1" tint="4.9989318521683403E-2"/>
      <name val="Arial"/>
      <family val="2"/>
    </font>
    <font>
      <b/>
      <i/>
      <sz val="9"/>
      <color theme="1" tint="4.9989318521683403E-2"/>
      <name val="Arial"/>
      <family val="2"/>
    </font>
    <font>
      <sz val="11"/>
      <color theme="0"/>
      <name val="Arial"/>
      <family val="2"/>
    </font>
    <font>
      <i/>
      <sz val="11"/>
      <color theme="1" tint="4.9989318521683403E-2"/>
      <name val="Arial"/>
      <family val="2"/>
    </font>
    <font>
      <b/>
      <sz val="14"/>
      <color theme="0"/>
      <name val="Arial"/>
      <family val="2"/>
    </font>
    <font>
      <b/>
      <sz val="16"/>
      <color theme="0"/>
      <name val="Arial"/>
      <family val="2"/>
    </font>
    <font>
      <sz val="10"/>
      <color theme="1"/>
      <name val="Arial"/>
      <family val="2"/>
    </font>
    <font>
      <sz val="12"/>
      <color theme="10"/>
      <name val="Arial"/>
      <family val="2"/>
    </font>
    <font>
      <b/>
      <i/>
      <sz val="9"/>
      <color theme="1"/>
      <name val="Arial"/>
      <family val="2"/>
    </font>
    <font>
      <b/>
      <i/>
      <sz val="12"/>
      <color rgb="FF000000"/>
      <name val="Arial"/>
      <family val="2"/>
    </font>
    <font>
      <i/>
      <sz val="12"/>
      <color rgb="FF000000"/>
      <name val="Arial"/>
      <family val="2"/>
    </font>
    <font>
      <sz val="10"/>
      <color rgb="FF000000"/>
      <name val="Arial"/>
      <family val="2"/>
    </font>
    <font>
      <b/>
      <sz val="12"/>
      <color rgb="FF000000"/>
      <name val="Calibri"/>
      <family val="2"/>
      <scheme val="minor"/>
    </font>
    <font>
      <sz val="12"/>
      <color rgb="FF000000"/>
      <name val="Arial"/>
      <family val="2"/>
    </font>
    <font>
      <sz val="14"/>
      <color rgb="FF000000"/>
      <name val="Arial"/>
      <family val="2"/>
    </font>
    <font>
      <b/>
      <sz val="14"/>
      <color rgb="FF00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406941"/>
        <bgColor indexed="64"/>
      </patternFill>
    </fill>
    <fill>
      <patternFill patternType="solid">
        <fgColor theme="1" tint="4.9989318521683403E-2"/>
        <bgColor indexed="64"/>
      </patternFill>
    </fill>
    <fill>
      <patternFill patternType="solid">
        <fgColor theme="1"/>
        <bgColor indexed="64"/>
      </patternFill>
    </fill>
  </fills>
  <borders count="12">
    <border>
      <left/>
      <right/>
      <top/>
      <bottom/>
      <diagonal/>
    </border>
    <border>
      <left/>
      <right/>
      <top style="thin">
        <color indexed="64"/>
      </top>
      <bottom style="medium">
        <color indexed="64"/>
      </bottom>
      <diagonal/>
    </border>
    <border>
      <left/>
      <right/>
      <top/>
      <bottom style="thin">
        <color indexed="64"/>
      </bottom>
      <diagonal/>
    </border>
    <border>
      <left/>
      <right/>
      <top/>
      <bottom style="medium">
        <color indexed="64"/>
      </bottom>
      <diagonal/>
    </border>
    <border>
      <left style="thin">
        <color rgb="FF9D8B96"/>
      </left>
      <right/>
      <top style="thin">
        <color rgb="FF9D8B96"/>
      </top>
      <bottom style="thin">
        <color rgb="FF9D8B96"/>
      </bottom>
      <diagonal/>
    </border>
    <border>
      <left/>
      <right style="thin">
        <color rgb="FF9D8B96"/>
      </right>
      <top style="thin">
        <color rgb="FF9D8B96"/>
      </top>
      <bottom style="thin">
        <color rgb="FF9D8B96"/>
      </bottom>
      <diagonal/>
    </border>
    <border>
      <left style="thin">
        <color rgb="FF9D8B96"/>
      </left>
      <right/>
      <top style="thin">
        <color rgb="FF9D8B96"/>
      </top>
      <bottom/>
      <diagonal/>
    </border>
    <border>
      <left/>
      <right style="thin">
        <color rgb="FF9D8B96"/>
      </right>
      <top style="thin">
        <color rgb="FF9D8B96"/>
      </top>
      <bottom/>
      <diagonal/>
    </border>
    <border>
      <left style="thin">
        <color rgb="FF9D8B96"/>
      </left>
      <right/>
      <top/>
      <bottom/>
      <diagonal/>
    </border>
    <border>
      <left/>
      <right style="thin">
        <color rgb="FF9D8B96"/>
      </right>
      <top/>
      <bottom/>
      <diagonal/>
    </border>
    <border>
      <left style="thin">
        <color rgb="FF9D8B96"/>
      </left>
      <right/>
      <top/>
      <bottom style="thin">
        <color rgb="FF9D8B96"/>
      </bottom>
      <diagonal/>
    </border>
    <border>
      <left/>
      <right style="thin">
        <color rgb="FF9D8B96"/>
      </right>
      <top/>
      <bottom style="thin">
        <color rgb="FF9D8B96"/>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32" fillId="0" borderId="0"/>
  </cellStyleXfs>
  <cellXfs count="89">
    <xf numFmtId="0" fontId="0" fillId="0" borderId="0" xfId="0"/>
    <xf numFmtId="164" fontId="2" fillId="0" borderId="0" xfId="2" applyNumberFormat="1" applyFont="1" applyAlignment="1">
      <alignment horizontal="left"/>
    </xf>
    <xf numFmtId="164" fontId="3" fillId="0" borderId="0" xfId="2" applyNumberFormat="1" applyFont="1" applyAlignment="1">
      <alignment horizontal="left"/>
    </xf>
    <xf numFmtId="9" fontId="2" fillId="0" borderId="0" xfId="0" applyNumberFormat="1" applyFont="1" applyAlignment="1">
      <alignment horizontal="center"/>
    </xf>
    <xf numFmtId="164" fontId="2" fillId="0" borderId="0" xfId="2" applyNumberFormat="1" applyFont="1" applyAlignment="1">
      <alignment horizontal="center"/>
    </xf>
    <xf numFmtId="44" fontId="2" fillId="0" borderId="0" xfId="2" applyFont="1"/>
    <xf numFmtId="164" fontId="2" fillId="0" borderId="0" xfId="2" applyNumberFormat="1" applyFont="1"/>
    <xf numFmtId="164" fontId="3" fillId="0" borderId="0" xfId="2" applyNumberFormat="1" applyFont="1"/>
    <xf numFmtId="0" fontId="2" fillId="0" borderId="0" xfId="0" applyFont="1"/>
    <xf numFmtId="0" fontId="4" fillId="0" borderId="0" xfId="0" applyFont="1" applyAlignment="1">
      <alignment horizontal="right"/>
    </xf>
    <xf numFmtId="44" fontId="4" fillId="0" borderId="1" xfId="0" applyNumberFormat="1" applyFont="1" applyBorder="1"/>
    <xf numFmtId="164" fontId="4" fillId="0" borderId="0" xfId="2" applyNumberFormat="1" applyFont="1"/>
    <xf numFmtId="44" fontId="4" fillId="0" borderId="2" xfId="2" applyFont="1" applyBorder="1"/>
    <xf numFmtId="164" fontId="5" fillId="0" borderId="0" xfId="2" applyNumberFormat="1" applyFont="1"/>
    <xf numFmtId="0" fontId="5" fillId="0" borderId="0" xfId="0" applyFont="1"/>
    <xf numFmtId="44" fontId="4" fillId="0" borderId="3" xfId="0" applyNumberFormat="1" applyFont="1" applyBorder="1"/>
    <xf numFmtId="0" fontId="2" fillId="2" borderId="0" xfId="1" applyNumberFormat="1" applyFont="1" applyFill="1"/>
    <xf numFmtId="0" fontId="2" fillId="0" borderId="0" xfId="0" applyFont="1" applyAlignment="1">
      <alignment horizontal="center"/>
    </xf>
    <xf numFmtId="43" fontId="6" fillId="0" borderId="0" xfId="0" applyNumberFormat="1" applyFont="1" applyAlignment="1">
      <alignment horizontal="center"/>
    </xf>
    <xf numFmtId="44" fontId="6" fillId="0" borderId="0" xfId="2" applyFont="1"/>
    <xf numFmtId="44" fontId="7" fillId="0" borderId="0" xfId="0" applyNumberFormat="1" applyFont="1"/>
    <xf numFmtId="0" fontId="6" fillId="0" borderId="0" xfId="0" applyFont="1"/>
    <xf numFmtId="44" fontId="7" fillId="0" borderId="0" xfId="2" applyFont="1" applyBorder="1"/>
    <xf numFmtId="0" fontId="8" fillId="0" borderId="0" xfId="0" applyFont="1"/>
    <xf numFmtId="0" fontId="9" fillId="0" borderId="0" xfId="0" applyFont="1"/>
    <xf numFmtId="0" fontId="11" fillId="0" borderId="0" xfId="0" applyFont="1"/>
    <xf numFmtId="165" fontId="11" fillId="0" borderId="0" xfId="1" applyNumberFormat="1" applyFont="1"/>
    <xf numFmtId="44" fontId="4" fillId="0" borderId="0" xfId="0" applyNumberFormat="1" applyFont="1"/>
    <xf numFmtId="164" fontId="11" fillId="0" borderId="0" xfId="0" applyNumberFormat="1" applyFont="1"/>
    <xf numFmtId="0" fontId="17" fillId="0" borderId="0" xfId="0" applyFont="1"/>
    <xf numFmtId="165" fontId="11" fillId="0" borderId="0" xfId="0" applyNumberFormat="1" applyFont="1"/>
    <xf numFmtId="0" fontId="17" fillId="0" borderId="0" xfId="0" applyFont="1" applyAlignment="1">
      <alignment horizontal="right"/>
    </xf>
    <xf numFmtId="0" fontId="11" fillId="0" borderId="0" xfId="0" applyFont="1" applyAlignment="1">
      <alignment vertical="center"/>
    </xf>
    <xf numFmtId="165" fontId="17" fillId="0" borderId="0" xfId="1" applyNumberFormat="1" applyFont="1" applyProtection="1"/>
    <xf numFmtId="0" fontId="24" fillId="0" borderId="0" xfId="0" applyFont="1"/>
    <xf numFmtId="165" fontId="17" fillId="0" borderId="0" xfId="1" applyNumberFormat="1" applyFont="1" applyBorder="1"/>
    <xf numFmtId="0" fontId="22" fillId="0" borderId="0" xfId="0" applyFont="1" applyAlignment="1">
      <alignment horizontal="left" indent="1"/>
    </xf>
    <xf numFmtId="164" fontId="9" fillId="0" borderId="0" xfId="2" applyNumberFormat="1" applyFont="1"/>
    <xf numFmtId="9" fontId="10" fillId="0" borderId="0" xfId="3" applyFont="1" applyFill="1" applyBorder="1" applyAlignment="1" applyProtection="1">
      <alignment horizontal="center" vertical="center"/>
      <protection locked="0"/>
    </xf>
    <xf numFmtId="0" fontId="11" fillId="0" borderId="0" xfId="0" applyFont="1" applyAlignment="1">
      <alignment horizontal="left" vertical="center" indent="2"/>
    </xf>
    <xf numFmtId="0" fontId="19" fillId="0" borderId="0" xfId="0" applyFont="1" applyAlignment="1">
      <alignment horizontal="right"/>
    </xf>
    <xf numFmtId="164" fontId="19" fillId="0" borderId="0" xfId="2" applyNumberFormat="1" applyFont="1"/>
    <xf numFmtId="165" fontId="12" fillId="0" borderId="0" xfId="1" applyNumberFormat="1" applyFont="1" applyFill="1"/>
    <xf numFmtId="0" fontId="19" fillId="0" borderId="0" xfId="4" applyFont="1" applyAlignment="1">
      <alignment horizontal="left" indent="1"/>
    </xf>
    <xf numFmtId="0" fontId="28" fillId="0" borderId="0" xfId="4" applyFont="1" applyFill="1" applyBorder="1" applyAlignment="1">
      <alignment vertical="center" wrapText="1"/>
    </xf>
    <xf numFmtId="0" fontId="18" fillId="0" borderId="0" xfId="0" applyFont="1" applyAlignment="1">
      <alignment horizontal="left" indent="3"/>
    </xf>
    <xf numFmtId="0" fontId="9" fillId="0" borderId="0" xfId="0" applyFont="1" applyAlignment="1">
      <alignment horizontal="left" indent="2"/>
    </xf>
    <xf numFmtId="165" fontId="11" fillId="0" borderId="0" xfId="1" applyNumberFormat="1" applyFont="1" applyAlignment="1" applyProtection="1">
      <alignment vertical="center"/>
      <protection locked="0"/>
    </xf>
    <xf numFmtId="0" fontId="27" fillId="0" borderId="0" xfId="0" applyFont="1"/>
    <xf numFmtId="0" fontId="11" fillId="0" borderId="6" xfId="0" applyFont="1" applyBorder="1" applyAlignment="1">
      <alignment horizontal="left" vertical="center" indent="2"/>
    </xf>
    <xf numFmtId="164" fontId="10" fillId="0" borderId="7" xfId="2" applyNumberFormat="1" applyFont="1" applyFill="1" applyBorder="1" applyAlignment="1" applyProtection="1">
      <alignment horizontal="left" vertical="center" indent="2"/>
      <protection locked="0"/>
    </xf>
    <xf numFmtId="0" fontId="11" fillId="0" borderId="8" xfId="0" applyFont="1" applyBorder="1" applyAlignment="1">
      <alignment horizontal="left" vertical="center" indent="2"/>
    </xf>
    <xf numFmtId="0" fontId="10" fillId="0" borderId="9" xfId="2" applyNumberFormat="1" applyFont="1" applyFill="1" applyBorder="1" applyAlignment="1" applyProtection="1">
      <alignment horizontal="center" vertical="center"/>
      <protection locked="0"/>
    </xf>
    <xf numFmtId="0" fontId="11" fillId="0" borderId="10" xfId="0" applyFont="1" applyBorder="1" applyAlignment="1">
      <alignment horizontal="left" vertical="center" indent="2"/>
    </xf>
    <xf numFmtId="9" fontId="10" fillId="0" borderId="11" xfId="3" applyFont="1" applyFill="1" applyBorder="1" applyAlignment="1" applyProtection="1">
      <alignment horizontal="center" vertical="center"/>
      <protection locked="0"/>
    </xf>
    <xf numFmtId="0" fontId="10" fillId="0" borderId="6" xfId="0" applyFont="1" applyBorder="1" applyAlignment="1">
      <alignment horizontal="left" indent="2"/>
    </xf>
    <xf numFmtId="165" fontId="10" fillId="0" borderId="7" xfId="1" applyNumberFormat="1" applyFont="1" applyBorder="1"/>
    <xf numFmtId="0" fontId="21" fillId="0" borderId="8" xfId="0" applyFont="1" applyBorder="1" applyAlignment="1">
      <alignment horizontal="left" indent="3"/>
    </xf>
    <xf numFmtId="165" fontId="9" fillId="0" borderId="9" xfId="1" applyNumberFormat="1" applyFont="1" applyBorder="1"/>
    <xf numFmtId="0" fontId="9" fillId="0" borderId="8" xfId="0" applyFont="1" applyBorder="1" applyAlignment="1">
      <alignment horizontal="left" indent="3"/>
    </xf>
    <xf numFmtId="0" fontId="24" fillId="0" borderId="10" xfId="0" applyFont="1" applyBorder="1" applyAlignment="1">
      <alignment horizontal="left" indent="2"/>
    </xf>
    <xf numFmtId="165" fontId="17" fillId="0" borderId="11" xfId="1" applyNumberFormat="1" applyFont="1" applyBorder="1"/>
    <xf numFmtId="0" fontId="15" fillId="3" borderId="0" xfId="0" applyFont="1" applyFill="1"/>
    <xf numFmtId="44" fontId="15" fillId="3" borderId="0" xfId="2" applyFont="1" applyFill="1"/>
    <xf numFmtId="44" fontId="15" fillId="3" borderId="0" xfId="0" applyNumberFormat="1" applyFont="1" applyFill="1"/>
    <xf numFmtId="0" fontId="14" fillId="3" borderId="4" xfId="0" applyFont="1" applyFill="1" applyBorder="1" applyAlignment="1">
      <alignment horizontal="left" vertical="center" indent="2"/>
    </xf>
    <xf numFmtId="0" fontId="14" fillId="3" borderId="5" xfId="0" applyFont="1" applyFill="1" applyBorder="1" applyAlignment="1">
      <alignment horizontal="center" vertical="center"/>
    </xf>
    <xf numFmtId="0" fontId="26" fillId="4" borderId="0" xfId="0" applyFont="1" applyFill="1" applyAlignment="1">
      <alignment horizontal="left" vertical="center" indent="2"/>
    </xf>
    <xf numFmtId="164" fontId="15" fillId="4" borderId="0" xfId="2" applyNumberFormat="1" applyFont="1" applyFill="1" applyAlignment="1">
      <alignment vertical="center"/>
    </xf>
    <xf numFmtId="0" fontId="25" fillId="4" borderId="0" xfId="0" applyFont="1" applyFill="1"/>
    <xf numFmtId="164" fontId="25" fillId="4" borderId="0" xfId="0" applyNumberFormat="1" applyFont="1" applyFill="1"/>
    <xf numFmtId="0" fontId="14" fillId="4" borderId="0" xfId="0" applyFont="1" applyFill="1" applyAlignment="1">
      <alignment vertical="center"/>
    </xf>
    <xf numFmtId="0" fontId="16" fillId="4" borderId="0" xfId="0" applyFont="1" applyFill="1"/>
    <xf numFmtId="164" fontId="14" fillId="4" borderId="0" xfId="0" applyNumberFormat="1" applyFont="1" applyFill="1"/>
    <xf numFmtId="0" fontId="13" fillId="3" borderId="0" xfId="0" applyFont="1" applyFill="1" applyAlignment="1">
      <alignment vertical="center"/>
    </xf>
    <xf numFmtId="165" fontId="23" fillId="3" borderId="0" xfId="1" applyNumberFormat="1" applyFont="1" applyFill="1"/>
    <xf numFmtId="0" fontId="13" fillId="5" borderId="0" xfId="0" applyFont="1" applyFill="1" applyAlignment="1">
      <alignment vertical="center"/>
    </xf>
    <xf numFmtId="165" fontId="13" fillId="5" borderId="0" xfId="1" applyNumberFormat="1" applyFont="1" applyFill="1" applyAlignme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9" fillId="0" borderId="0" xfId="0" applyFont="1" applyAlignment="1">
      <alignment horizontal="left" vertical="center"/>
    </xf>
    <xf numFmtId="10" fontId="2" fillId="0" borderId="0" xfId="0" applyNumberFormat="1" applyFont="1" applyAlignment="1">
      <alignment horizontal="center"/>
    </xf>
    <xf numFmtId="0" fontId="33" fillId="0" borderId="0" xfId="0" applyFont="1"/>
    <xf numFmtId="0" fontId="34" fillId="0" borderId="0" xfId="0" applyFont="1" applyAlignment="1">
      <alignment horizontal="left" vertical="center"/>
    </xf>
    <xf numFmtId="0" fontId="36" fillId="0" borderId="0" xfId="0" applyFont="1" applyAlignment="1">
      <alignment horizontal="left" vertical="center"/>
    </xf>
    <xf numFmtId="0" fontId="35" fillId="0" borderId="0" xfId="0" applyFont="1" applyAlignment="1">
      <alignment horizontal="left" vertical="top" wrapText="1"/>
    </xf>
    <xf numFmtId="0" fontId="31" fillId="0" borderId="0" xfId="0" applyFont="1" applyAlignment="1">
      <alignment horizontal="left" vertical="center" wrapText="1"/>
    </xf>
    <xf numFmtId="0" fontId="14" fillId="3" borderId="4" xfId="0" applyFont="1" applyFill="1" applyBorder="1" applyAlignment="1">
      <alignment horizontal="left" vertical="center" indent="2"/>
    </xf>
    <xf numFmtId="0" fontId="14" fillId="3" borderId="5" xfId="0" applyFont="1" applyFill="1" applyBorder="1" applyAlignment="1">
      <alignment horizontal="left" vertical="center" indent="2"/>
    </xf>
  </cellXfs>
  <cellStyles count="6">
    <cellStyle name="Comma" xfId="1" builtinId="3"/>
    <cellStyle name="Currency" xfId="2" builtinId="4"/>
    <cellStyle name="Hyperlink" xfId="4" builtinId="8"/>
    <cellStyle name="Normal" xfId="0" builtinId="0"/>
    <cellStyle name="Normal 2" xfId="5" xr:uid="{E6D2EC71-4422-D84A-A15C-F419D412F687}"/>
    <cellStyle name="Per cent" xfId="3" builtinId="5"/>
  </cellStyles>
  <dxfs count="0"/>
  <tableStyles count="0" defaultTableStyle="TableStyleMedium2" defaultPivotStyle="PivotStyleLight16"/>
  <colors>
    <mruColors>
      <color rgb="FF406941"/>
      <color rgb="FF9D8B96"/>
      <color rgb="FF148CDD"/>
      <color rgb="FFFF6F76"/>
      <color rgb="FF9DBA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sz="1100">
                <a:solidFill>
                  <a:schemeClr val="tx1"/>
                </a:solidFill>
                <a:latin typeface="Arial" panose="020B0604020202020204" pitchFamily="34" charset="0"/>
                <a:cs typeface="Arial" panose="020B0604020202020204" pitchFamily="34" charset="0"/>
              </a:rPr>
              <a:t>Business Cost</a:t>
            </a:r>
            <a:r>
              <a:rPr lang="en-US" sz="1100" baseline="0">
                <a:solidFill>
                  <a:schemeClr val="tx1"/>
                </a:solidFill>
                <a:latin typeface="Arial" panose="020B0604020202020204" pitchFamily="34" charset="0"/>
                <a:cs typeface="Arial" panose="020B0604020202020204" pitchFamily="34" charset="0"/>
              </a:rPr>
              <a:t> Analysis</a:t>
            </a:r>
            <a:r>
              <a:rPr lang="en-US" sz="1100">
                <a:solidFill>
                  <a:schemeClr val="tx1"/>
                </a:solidFill>
                <a:latin typeface="Arial" panose="020B0604020202020204" pitchFamily="34" charset="0"/>
                <a:cs typeface="Arial" panose="020B0604020202020204" pitchFamily="34" charset="0"/>
              </a:rPr>
              <a:t> </a:t>
            </a:r>
          </a:p>
        </c:rich>
      </c:tx>
      <c:layout>
        <c:manualLayout>
          <c:xMode val="edge"/>
          <c:yMode val="edge"/>
          <c:x val="0.3392958225462675"/>
          <c:y val="3.5744585375430328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3254800936965373"/>
          <c:y val="0.15595901922135619"/>
          <c:w val="0.63238551838581902"/>
          <c:h val="0.797149390978665"/>
        </c:manualLayout>
      </c:layout>
      <c:barChart>
        <c:barDir val="bar"/>
        <c:grouping val="clustered"/>
        <c:varyColors val="0"/>
        <c:ser>
          <c:idx val="0"/>
          <c:order val="0"/>
          <c:spPr>
            <a:solidFill>
              <a:srgbClr val="9D8B96"/>
            </a:solidFill>
            <a:ln w="9525" cap="flat" cmpd="sng" algn="ctr">
              <a:solidFill>
                <a:srgbClr val="9D8B96"/>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'Business Budget'!$B$4:$B$24</c:f>
              <c:strCache>
                <c:ptCount val="21"/>
                <c:pt idx="0">
                  <c:v>Travel &amp; subsistence</c:v>
                </c:pt>
                <c:pt idx="1">
                  <c:v>Motor expenses</c:v>
                </c:pt>
                <c:pt idx="2">
                  <c:v>Entertainment</c:v>
                </c:pt>
                <c:pt idx="3">
                  <c:v>Rent</c:v>
                </c:pt>
                <c:pt idx="4">
                  <c:v>Use of Home</c:v>
                </c:pt>
                <c:pt idx="5">
                  <c:v>Telephone</c:v>
                </c:pt>
                <c:pt idx="6">
                  <c:v>Internet</c:v>
                </c:pt>
                <c:pt idx="7">
                  <c:v>Computer equipment</c:v>
                </c:pt>
                <c:pt idx="8">
                  <c:v>Office stationery &amp; postage</c:v>
                </c:pt>
                <c:pt idx="9">
                  <c:v>Training &amp; courses</c:v>
                </c:pt>
                <c:pt idx="10">
                  <c:v>Subscriptions</c:v>
                </c:pt>
                <c:pt idx="11">
                  <c:v>Insurance</c:v>
                </c:pt>
                <c:pt idx="12">
                  <c:v>Website </c:v>
                </c:pt>
                <c:pt idx="13">
                  <c:v>Accounting </c:v>
                </c:pt>
                <c:pt idx="14">
                  <c:v>Legal &amp; professional</c:v>
                </c:pt>
                <c:pt idx="15">
                  <c:v>Marketing &amp; advertising</c:v>
                </c:pt>
                <c:pt idx="16">
                  <c:v>Bank charges &amp; payment processing</c:v>
                </c:pt>
                <c:pt idx="17">
                  <c:v>Bank interest</c:v>
                </c:pt>
                <c:pt idx="18">
                  <c:v>Miscellaneous</c:v>
                </c:pt>
                <c:pt idx="19">
                  <c:v>Contingency</c:v>
                </c:pt>
                <c:pt idx="20">
                  <c:v>Business re-investment</c:v>
                </c:pt>
              </c:strCache>
            </c:strRef>
          </c:cat>
          <c:val>
            <c:numRef>
              <c:f>'Business Budget'!$C$4:$C$24</c:f>
              <c:numCache>
                <c:formatCode>_(* #,##0_);_(* \(#,##0\);_(* "-"??_);_(@_)</c:formatCode>
                <c:ptCount val="21"/>
              </c:numCache>
            </c:numRef>
          </c:val>
          <c:extLst>
            <c:ext xmlns:c16="http://schemas.microsoft.com/office/drawing/2014/chart" uri="{C3380CC4-5D6E-409C-BE32-E72D297353CC}">
              <c16:uniqueId val="{00000000-59D8-6845-9F3E-04CA099BFD1D}"/>
            </c:ext>
          </c:extLst>
        </c:ser>
        <c:dLbls>
          <c:dLblPos val="inEnd"/>
          <c:showLegendKey val="0"/>
          <c:showVal val="1"/>
          <c:showCatName val="0"/>
          <c:showSerName val="0"/>
          <c:showPercent val="0"/>
          <c:showBubbleSize val="0"/>
        </c:dLbls>
        <c:gapWidth val="100"/>
        <c:axId val="500759088"/>
        <c:axId val="435289024"/>
      </c:barChart>
      <c:valAx>
        <c:axId val="435289024"/>
        <c:scaling>
          <c:orientation val="minMax"/>
        </c:scaling>
        <c:delete val="1"/>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crossAx val="500759088"/>
        <c:crosses val="autoZero"/>
        <c:crossBetween val="between"/>
      </c:valAx>
      <c:catAx>
        <c:axId val="5007590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3528902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9D8B9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selfemployed.co/knowing-self-employed-hourly-rate/"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goselfemployed.co/"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goselfemployed.c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279400</xdr:colOff>
      <xdr:row>1</xdr:row>
      <xdr:rowOff>0</xdr:rowOff>
    </xdr:from>
    <xdr:to>
      <xdr:col>3</xdr:col>
      <xdr:colOff>503237</xdr:colOff>
      <xdr:row>24</xdr:row>
      <xdr:rowOff>101600</xdr:rowOff>
    </xdr:to>
    <xdr:pic>
      <xdr:nvPicPr>
        <xdr:cNvPr id="2" name="Picture 1">
          <a:hlinkClick xmlns:r="http://schemas.openxmlformats.org/officeDocument/2006/relationships" r:id="rId1"/>
          <a:extLst>
            <a:ext uri="{FF2B5EF4-FFF2-40B4-BE49-F238E27FC236}">
              <a16:creationId xmlns:a16="http://schemas.microsoft.com/office/drawing/2014/main" id="{2978E914-75DA-F2E3-8CC2-D1635C465D70}"/>
            </a:ext>
          </a:extLst>
        </xdr:cNvPr>
        <xdr:cNvPicPr>
          <a:picLocks noChangeAspect="1"/>
        </xdr:cNvPicPr>
      </xdr:nvPicPr>
      <xdr:blipFill>
        <a:blip xmlns:r="http://schemas.openxmlformats.org/officeDocument/2006/relationships" r:embed="rId2"/>
        <a:stretch>
          <a:fillRect/>
        </a:stretch>
      </xdr:blipFill>
      <xdr:spPr>
        <a:xfrm>
          <a:off x="279400" y="0"/>
          <a:ext cx="2700337" cy="480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338667</xdr:colOff>
      <xdr:row>9</xdr:row>
      <xdr:rowOff>118534</xdr:rowOff>
    </xdr:from>
    <xdr:to>
      <xdr:col>8</xdr:col>
      <xdr:colOff>2</xdr:colOff>
      <xdr:row>20</xdr:row>
      <xdr:rowOff>199572</xdr:rowOff>
    </xdr:to>
    <xdr:graphicFrame macro="">
      <xdr:nvGraphicFramePr>
        <xdr:cNvPr id="5" name="Chart 4">
          <a:extLst>
            <a:ext uri="{FF2B5EF4-FFF2-40B4-BE49-F238E27FC236}">
              <a16:creationId xmlns:a16="http://schemas.microsoft.com/office/drawing/2014/main" id="{EDE53A83-C8FA-734C-968D-F444587AE7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228600</xdr:colOff>
      <xdr:row>0</xdr:row>
      <xdr:rowOff>101600</xdr:rowOff>
    </xdr:from>
    <xdr:to>
      <xdr:col>1</xdr:col>
      <xdr:colOff>866689</xdr:colOff>
      <xdr:row>0</xdr:row>
      <xdr:rowOff>682171</xdr:rowOff>
    </xdr:to>
    <xdr:pic>
      <xdr:nvPicPr>
        <xdr:cNvPr id="6" name="Picture 5">
          <a:hlinkClick xmlns:r="http://schemas.openxmlformats.org/officeDocument/2006/relationships" r:id="rId2"/>
          <a:extLst>
            <a:ext uri="{FF2B5EF4-FFF2-40B4-BE49-F238E27FC236}">
              <a16:creationId xmlns:a16="http://schemas.microsoft.com/office/drawing/2014/main" id="{AC540223-1689-9744-967F-C3B428EAF1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9400" y="101600"/>
          <a:ext cx="638089" cy="580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36286</xdr:colOff>
      <xdr:row>0</xdr:row>
      <xdr:rowOff>81643</xdr:rowOff>
    </xdr:from>
    <xdr:to>
      <xdr:col>1</xdr:col>
      <xdr:colOff>674375</xdr:colOff>
      <xdr:row>1</xdr:row>
      <xdr:rowOff>272143</xdr:rowOff>
    </xdr:to>
    <xdr:pic>
      <xdr:nvPicPr>
        <xdr:cNvPr id="5" name="Picture 4">
          <a:hlinkClick xmlns:r="http://schemas.openxmlformats.org/officeDocument/2006/relationships" r:id="rId1"/>
          <a:extLst>
            <a:ext uri="{FF2B5EF4-FFF2-40B4-BE49-F238E27FC236}">
              <a16:creationId xmlns:a16="http://schemas.microsoft.com/office/drawing/2014/main" id="{92D9B328-BA9C-C340-BB2E-E98D3E9132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786" y="81643"/>
          <a:ext cx="638089" cy="580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1315-4604-B74B-9031-A29B79553197}">
  <dimension ref="A3:M25"/>
  <sheetViews>
    <sheetView showGridLines="0" zoomScale="110" workbookViewId="0">
      <selection activeCell="D32" sqref="D32"/>
    </sheetView>
  </sheetViews>
  <sheetFormatPr baseColWidth="10" defaultRowHeight="16"/>
  <sheetData>
    <row r="3" spans="5:13">
      <c r="F3" s="80"/>
      <c r="G3" s="80"/>
      <c r="H3" s="80"/>
      <c r="I3" s="80"/>
      <c r="J3" s="80"/>
      <c r="K3" s="80"/>
    </row>
    <row r="4" spans="5:13" ht="18">
      <c r="E4" s="84" t="s">
        <v>7</v>
      </c>
      <c r="F4" s="80"/>
      <c r="G4" s="80"/>
      <c r="H4" s="80"/>
      <c r="I4" s="80"/>
      <c r="J4" s="80"/>
      <c r="K4" s="80"/>
    </row>
    <row r="5" spans="5:13">
      <c r="E5" s="83"/>
      <c r="F5" s="80"/>
      <c r="G5" s="80"/>
      <c r="H5" s="80"/>
      <c r="I5" s="80"/>
      <c r="J5" s="80"/>
      <c r="K5" s="80"/>
    </row>
    <row r="6" spans="5:13" ht="16" customHeight="1">
      <c r="E6" s="85" t="s">
        <v>54</v>
      </c>
      <c r="F6" s="85"/>
      <c r="G6" s="85"/>
      <c r="H6" s="85"/>
      <c r="I6" s="85"/>
      <c r="J6" s="85"/>
      <c r="K6" s="85"/>
      <c r="L6" s="85"/>
      <c r="M6" s="85"/>
    </row>
    <row r="7" spans="5:13">
      <c r="E7" s="85"/>
      <c r="F7" s="85"/>
      <c r="G7" s="85"/>
      <c r="H7" s="85"/>
      <c r="I7" s="85"/>
      <c r="J7" s="85"/>
      <c r="K7" s="85"/>
      <c r="L7" s="85"/>
      <c r="M7" s="85"/>
    </row>
    <row r="8" spans="5:13">
      <c r="E8" s="85"/>
      <c r="F8" s="85"/>
      <c r="G8" s="85"/>
      <c r="H8" s="85"/>
      <c r="I8" s="85"/>
      <c r="J8" s="85"/>
      <c r="K8" s="85"/>
      <c r="L8" s="85"/>
      <c r="M8" s="85"/>
    </row>
    <row r="9" spans="5:13">
      <c r="E9" s="85"/>
      <c r="F9" s="85"/>
      <c r="G9" s="85"/>
      <c r="H9" s="85"/>
      <c r="I9" s="85"/>
      <c r="J9" s="85"/>
      <c r="K9" s="85"/>
      <c r="L9" s="85"/>
      <c r="M9" s="85"/>
    </row>
    <row r="10" spans="5:13">
      <c r="E10" s="85"/>
      <c r="F10" s="85"/>
      <c r="G10" s="85"/>
      <c r="H10" s="85"/>
      <c r="I10" s="85"/>
      <c r="J10" s="85"/>
      <c r="K10" s="85"/>
      <c r="L10" s="85"/>
      <c r="M10" s="85"/>
    </row>
    <row r="11" spans="5:13">
      <c r="E11" s="85"/>
      <c r="F11" s="85"/>
      <c r="G11" s="85"/>
      <c r="H11" s="85"/>
      <c r="I11" s="85"/>
      <c r="J11" s="85"/>
      <c r="K11" s="85"/>
      <c r="L11" s="85"/>
      <c r="M11" s="85"/>
    </row>
    <row r="12" spans="5:13">
      <c r="E12" s="85"/>
      <c r="F12" s="85"/>
      <c r="G12" s="85"/>
      <c r="H12" s="85"/>
      <c r="I12" s="85"/>
      <c r="J12" s="85"/>
      <c r="K12" s="85"/>
      <c r="L12" s="85"/>
      <c r="M12" s="85"/>
    </row>
    <row r="13" spans="5:13">
      <c r="E13" s="85"/>
      <c r="F13" s="85"/>
      <c r="G13" s="85"/>
      <c r="H13" s="85"/>
      <c r="I13" s="85"/>
      <c r="J13" s="85"/>
      <c r="K13" s="85"/>
      <c r="L13" s="85"/>
      <c r="M13" s="85"/>
    </row>
    <row r="14" spans="5:13">
      <c r="E14" s="85"/>
      <c r="F14" s="85"/>
      <c r="G14" s="85"/>
      <c r="H14" s="85"/>
      <c r="I14" s="85"/>
      <c r="J14" s="85"/>
      <c r="K14" s="85"/>
      <c r="L14" s="85"/>
      <c r="M14" s="85"/>
    </row>
    <row r="15" spans="5:13">
      <c r="E15" s="85"/>
      <c r="F15" s="85"/>
      <c r="G15" s="85"/>
      <c r="H15" s="85"/>
      <c r="I15" s="85"/>
      <c r="J15" s="85"/>
      <c r="K15" s="85"/>
      <c r="L15" s="85"/>
      <c r="M15" s="85"/>
    </row>
    <row r="16" spans="5:13">
      <c r="E16" s="85"/>
      <c r="F16" s="85"/>
      <c r="G16" s="85"/>
      <c r="H16" s="85"/>
      <c r="I16" s="85"/>
      <c r="J16" s="85"/>
      <c r="K16" s="85"/>
      <c r="L16" s="85"/>
      <c r="M16" s="85"/>
    </row>
    <row r="17" spans="1:13">
      <c r="E17" s="85"/>
      <c r="F17" s="85"/>
      <c r="G17" s="85"/>
      <c r="H17" s="85"/>
      <c r="I17" s="85"/>
      <c r="J17" s="85"/>
      <c r="K17" s="85"/>
      <c r="L17" s="85"/>
      <c r="M17" s="85"/>
    </row>
    <row r="24" spans="1:13">
      <c r="A24" s="80"/>
      <c r="B24" s="80"/>
      <c r="C24" s="80"/>
      <c r="D24" s="80"/>
      <c r="E24" s="80"/>
      <c r="F24" s="80"/>
      <c r="G24" s="80"/>
    </row>
    <row r="25" spans="1:13">
      <c r="F25" s="82"/>
    </row>
  </sheetData>
  <sheetProtection algorithmName="SHA-512" hashValue="1WyY75TA+N3NI2Nun8sGoo0t/tw2v7w0+3M4U+0bocGiXajm5dACQbdoM1t4X5Pg99yZMgrq1ViVkDGRfcAFiQ==" saltValue="mB3tt5PvKDfrGyKyDDD03g==" spinCount="100000" sheet="1" objects="1" scenarios="1" selectLockedCells="1" selectUnlockedCells="1"/>
  <mergeCells count="1">
    <mergeCell ref="E6:M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CD0B9-DA1D-9D4C-93C1-76AFCFFF1758}">
  <sheetPr>
    <pageSetUpPr fitToPage="1"/>
  </sheetPr>
  <dimension ref="B1:K35"/>
  <sheetViews>
    <sheetView showGridLines="0" topLeftCell="B1" zoomScale="128" zoomScaleNormal="100" workbookViewId="0">
      <selection activeCell="C6" sqref="C6"/>
    </sheetView>
  </sheetViews>
  <sheetFormatPr baseColWidth="10" defaultRowHeight="16"/>
  <cols>
    <col min="1" max="1" width="0.6640625" style="24" customWidth="1"/>
    <col min="2" max="2" width="33.6640625" style="24" customWidth="1"/>
    <col min="3" max="3" width="18" style="24" customWidth="1"/>
    <col min="4" max="4" width="5.5" style="24" customWidth="1"/>
    <col min="5" max="5" width="12.6640625" style="24" bestFit="1" customWidth="1"/>
    <col min="6" max="6" width="10.83203125" style="24"/>
    <col min="7" max="7" width="18.5" style="24" customWidth="1"/>
    <col min="8" max="8" width="15.33203125" style="24" customWidth="1"/>
    <col min="9" max="9" width="1.33203125" style="24" customWidth="1"/>
    <col min="10" max="11" width="19.33203125" style="24" customWidth="1"/>
    <col min="12" max="16384" width="10.83203125" style="24"/>
  </cols>
  <sheetData>
    <row r="1" spans="2:11" ht="60" customHeight="1"/>
    <row r="2" spans="2:11" s="23" customFormat="1" ht="23">
      <c r="B2" s="87" t="s">
        <v>53</v>
      </c>
      <c r="C2" s="88"/>
      <c r="F2" s="62" t="s">
        <v>8</v>
      </c>
      <c r="G2" s="63"/>
      <c r="H2" s="64">
        <f>C10/C18</f>
        <v>0</v>
      </c>
      <c r="J2" s="24"/>
      <c r="K2" s="24"/>
    </row>
    <row r="3" spans="2:11">
      <c r="B3" s="49" t="s">
        <v>51</v>
      </c>
      <c r="C3" s="50"/>
      <c r="E3" s="25"/>
      <c r="F3" s="29"/>
      <c r="G3" s="31"/>
      <c r="H3" s="33"/>
      <c r="I3" s="25"/>
    </row>
    <row r="4" spans="2:11" ht="20">
      <c r="B4" s="51" t="s">
        <v>9</v>
      </c>
      <c r="C4" s="52">
        <v>7</v>
      </c>
      <c r="G4" s="40" t="s">
        <v>6</v>
      </c>
      <c r="H4" s="41">
        <f>Sheet1!F8</f>
        <v>0</v>
      </c>
      <c r="I4" s="25"/>
      <c r="J4" s="23"/>
      <c r="K4" s="23"/>
    </row>
    <row r="5" spans="2:11" ht="17" customHeight="1">
      <c r="B5" s="51" t="s">
        <v>11</v>
      </c>
      <c r="C5" s="52">
        <v>8</v>
      </c>
      <c r="G5" s="40" t="s">
        <v>26</v>
      </c>
      <c r="H5" s="41">
        <f>Sheet1!F19</f>
        <v>0</v>
      </c>
      <c r="I5" s="25"/>
    </row>
    <row r="6" spans="2:11" ht="18">
      <c r="B6" s="51" t="s">
        <v>10</v>
      </c>
      <c r="C6" s="52">
        <v>20</v>
      </c>
      <c r="E6" s="69" t="s">
        <v>29</v>
      </c>
      <c r="F6" s="69"/>
      <c r="G6" s="69"/>
      <c r="H6" s="70">
        <f>H4+H5</f>
        <v>0</v>
      </c>
      <c r="I6" s="25"/>
      <c r="J6" s="48"/>
      <c r="K6" s="48"/>
    </row>
    <row r="7" spans="2:11">
      <c r="B7" s="51" t="s">
        <v>12</v>
      </c>
      <c r="C7" s="52">
        <v>8</v>
      </c>
      <c r="G7" s="40" t="s">
        <v>25</v>
      </c>
      <c r="H7" s="41">
        <f>Sheet1!F23</f>
        <v>0</v>
      </c>
      <c r="I7" s="25"/>
      <c r="J7" s="44"/>
      <c r="K7" s="44"/>
    </row>
    <row r="8" spans="2:11">
      <c r="B8" s="53" t="s">
        <v>13</v>
      </c>
      <c r="C8" s="54">
        <v>0.98</v>
      </c>
      <c r="E8" s="71" t="s">
        <v>27</v>
      </c>
      <c r="F8" s="72"/>
      <c r="G8" s="72"/>
      <c r="H8" s="73">
        <f>Sheet1!F21+Sheet1!F23</f>
        <v>0</v>
      </c>
      <c r="I8" s="25"/>
    </row>
    <row r="9" spans="2:11" ht="16" customHeight="1">
      <c r="B9" s="39"/>
      <c r="C9" s="38"/>
      <c r="E9" s="71" t="s">
        <v>28</v>
      </c>
      <c r="F9" s="72"/>
      <c r="G9" s="72"/>
      <c r="H9" s="73">
        <f>Sheet1!F21/2</f>
        <v>0</v>
      </c>
      <c r="I9" s="25"/>
    </row>
    <row r="10" spans="2:11" ht="24" customHeight="1">
      <c r="B10" s="67" t="s">
        <v>50</v>
      </c>
      <c r="C10" s="68">
        <f>('Business Budget'!C25+Sheet1!F21)+(Dashboard!C3*12)</f>
        <v>0</v>
      </c>
      <c r="E10" s="25"/>
      <c r="F10" s="25"/>
      <c r="G10" s="25"/>
      <c r="H10" s="28"/>
      <c r="I10" s="25"/>
    </row>
    <row r="11" spans="2:11" ht="15" customHeight="1">
      <c r="B11" s="45" t="s">
        <v>52</v>
      </c>
      <c r="E11" s="25"/>
      <c r="F11" s="25"/>
      <c r="G11" s="25"/>
      <c r="H11" s="28"/>
      <c r="I11" s="25"/>
      <c r="K11" s="37"/>
    </row>
    <row r="12" spans="2:11" ht="22" customHeight="1">
      <c r="B12" s="46"/>
      <c r="E12" s="25"/>
      <c r="F12" s="25"/>
      <c r="G12" s="25"/>
      <c r="H12" s="28"/>
      <c r="I12" s="25"/>
    </row>
    <row r="13" spans="2:11" ht="23">
      <c r="B13" s="67" t="s">
        <v>49</v>
      </c>
      <c r="C13" s="68">
        <f>'Business Budget'!C25</f>
        <v>0</v>
      </c>
      <c r="I13" s="25"/>
    </row>
    <row r="14" spans="2:11" ht="13" customHeight="1">
      <c r="I14" s="25"/>
    </row>
    <row r="15" spans="2:11" ht="10" customHeight="1">
      <c r="I15" s="25"/>
    </row>
    <row r="16" spans="2:11" ht="12" customHeight="1">
      <c r="I16" s="25"/>
    </row>
    <row r="17" spans="2:9" ht="21" customHeight="1">
      <c r="B17" s="65" t="s">
        <v>18</v>
      </c>
      <c r="C17" s="66" t="s">
        <v>21</v>
      </c>
      <c r="I17" s="25"/>
    </row>
    <row r="18" spans="2:9" ht="17" customHeight="1">
      <c r="B18" s="55" t="s">
        <v>22</v>
      </c>
      <c r="C18" s="56">
        <f>C21*C4</f>
        <v>1575</v>
      </c>
      <c r="I18" s="25"/>
    </row>
    <row r="19" spans="2:9" ht="17" customHeight="1">
      <c r="B19" s="57" t="s">
        <v>19</v>
      </c>
      <c r="C19" s="58">
        <f>C18*C8</f>
        <v>1543.5</v>
      </c>
      <c r="I19" s="25"/>
    </row>
    <row r="20" spans="2:9">
      <c r="B20" s="59" t="s">
        <v>23</v>
      </c>
      <c r="C20" s="58">
        <f>C18*(100%-C8)</f>
        <v>31.500000000000028</v>
      </c>
      <c r="I20" s="25"/>
    </row>
    <row r="21" spans="2:9">
      <c r="B21" s="60" t="s">
        <v>24</v>
      </c>
      <c r="C21" s="61">
        <f>(365-(2*52))-C5-C6-C7</f>
        <v>225</v>
      </c>
      <c r="I21" s="25"/>
    </row>
    <row r="22" spans="2:9" ht="6" customHeight="1">
      <c r="B22" s="34"/>
      <c r="C22" s="35"/>
      <c r="I22" s="25"/>
    </row>
    <row r="23" spans="2:9">
      <c r="B23" s="36"/>
      <c r="I23" s="25"/>
    </row>
    <row r="24" spans="2:9">
      <c r="B24" s="43"/>
      <c r="C24" s="43"/>
      <c r="I24" s="25"/>
    </row>
    <row r="25" spans="2:9" ht="7" customHeight="1">
      <c r="I25" s="25"/>
    </row>
    <row r="26" spans="2:9" s="80" customFormat="1" ht="21" customHeight="1">
      <c r="B26" s="78"/>
    </row>
    <row r="27" spans="2:9" s="80" customFormat="1" ht="20" customHeight="1">
      <c r="B27" s="79"/>
    </row>
    <row r="28" spans="2:9" s="80" customFormat="1" ht="20" customHeight="1">
      <c r="B28" s="79"/>
    </row>
    <row r="29" spans="2:9" s="80" customFormat="1" ht="20" customHeight="1">
      <c r="B29" s="86"/>
      <c r="C29" s="86"/>
      <c r="D29" s="86"/>
      <c r="E29" s="86"/>
      <c r="F29" s="86"/>
      <c r="G29" s="86"/>
      <c r="H29" s="86"/>
    </row>
    <row r="30" spans="2:9" s="80" customFormat="1" ht="20" customHeight="1">
      <c r="B30" s="86"/>
      <c r="C30" s="86"/>
      <c r="D30" s="86"/>
      <c r="E30" s="86"/>
      <c r="F30" s="86"/>
      <c r="G30" s="86"/>
      <c r="H30" s="86"/>
    </row>
    <row r="31" spans="2:9" s="80" customFormat="1" ht="20" customHeight="1">
      <c r="B31" s="79"/>
    </row>
    <row r="32" spans="2:9" s="80" customFormat="1" ht="20" customHeight="1">
      <c r="B32" s="79"/>
    </row>
    <row r="33" s="80" customFormat="1" ht="21" customHeight="1"/>
    <row r="34" s="80" customFormat="1" ht="21" customHeight="1"/>
    <row r="35" s="80" customFormat="1" ht="21" customHeight="1"/>
  </sheetData>
  <sheetProtection algorithmName="SHA-512" hashValue="AUAhwKzfUWApUvTcrcloIGR4ewhEUc0t53tfqV6n5pa41dESt8rszTRiTDbA9M9A5ONxCeMvwcKK+/+xnQvBvQ==" saltValue="YwdlZoqhOZryDqZQ5Y/ZIg==" spinCount="100000" sheet="1" selectLockedCells="1"/>
  <mergeCells count="2">
    <mergeCell ref="B29:H30"/>
    <mergeCell ref="B2:C2"/>
  </mergeCells>
  <printOptions horizontalCentered="1" verticalCentered="1"/>
  <pageMargins left="0.70866141732283472" right="0.70866141732283472" top="0.74803149606299213" bottom="0.74803149606299213" header="0.31496062992125984" footer="0.31496062992125984"/>
  <pageSetup paperSize="9"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3123-B462-3844-8358-F5930586F991}">
  <sheetPr>
    <pageSetUpPr fitToPage="1"/>
  </sheetPr>
  <dimension ref="B1:F31"/>
  <sheetViews>
    <sheetView showGridLines="0" tabSelected="1" zoomScale="140" zoomScaleNormal="140" workbookViewId="0">
      <selection activeCell="C25" sqref="C25"/>
    </sheetView>
  </sheetViews>
  <sheetFormatPr baseColWidth="10" defaultRowHeight="14"/>
  <cols>
    <col min="1" max="1" width="5.83203125" style="25" customWidth="1"/>
    <col min="2" max="2" width="31.5" style="25" bestFit="1" customWidth="1"/>
    <col min="3" max="3" width="12.6640625" style="25" bestFit="1" customWidth="1"/>
    <col min="4" max="4" width="10.83203125" style="25"/>
    <col min="5" max="5" width="25.1640625" style="25" customWidth="1"/>
    <col min="6" max="6" width="18.83203125" style="25" customWidth="1"/>
    <col min="7" max="16384" width="10.83203125" style="25"/>
  </cols>
  <sheetData>
    <row r="1" spans="2:6" ht="31" customHeight="1"/>
    <row r="2" spans="2:6" ht="31" customHeight="1"/>
    <row r="3" spans="2:6" ht="16" customHeight="1">
      <c r="B3" s="74" t="s">
        <v>31</v>
      </c>
      <c r="C3" s="75"/>
    </row>
    <row r="4" spans="2:6" s="32" customFormat="1" ht="16" customHeight="1">
      <c r="B4" s="32" t="s">
        <v>34</v>
      </c>
      <c r="C4" s="47"/>
    </row>
    <row r="5" spans="2:6" s="32" customFormat="1" ht="16" customHeight="1">
      <c r="B5" s="32" t="s">
        <v>35</v>
      </c>
      <c r="C5" s="47"/>
    </row>
    <row r="6" spans="2:6" s="32" customFormat="1" ht="16" customHeight="1">
      <c r="B6" s="32" t="s">
        <v>36</v>
      </c>
      <c r="C6" s="47"/>
    </row>
    <row r="7" spans="2:6" s="32" customFormat="1" ht="16" customHeight="1">
      <c r="B7" s="32" t="s">
        <v>14</v>
      </c>
      <c r="C7" s="47"/>
      <c r="E7" s="24"/>
      <c r="F7" s="24"/>
    </row>
    <row r="8" spans="2:6" s="32" customFormat="1" ht="16" customHeight="1">
      <c r="B8" s="32" t="s">
        <v>33</v>
      </c>
      <c r="C8" s="47"/>
      <c r="E8" s="24"/>
      <c r="F8" s="24"/>
    </row>
    <row r="9" spans="2:6" s="32" customFormat="1" ht="16" customHeight="1">
      <c r="B9" s="32" t="s">
        <v>37</v>
      </c>
      <c r="C9" s="47"/>
      <c r="E9" s="23"/>
      <c r="F9" s="23"/>
    </row>
    <row r="10" spans="2:6" s="32" customFormat="1" ht="16" customHeight="1">
      <c r="B10" s="32" t="s">
        <v>38</v>
      </c>
      <c r="C10" s="47"/>
      <c r="E10" s="24"/>
      <c r="F10" s="24"/>
    </row>
    <row r="11" spans="2:6" s="32" customFormat="1" ht="16" customHeight="1">
      <c r="B11" s="32" t="s">
        <v>39</v>
      </c>
      <c r="C11" s="47"/>
      <c r="E11" s="48"/>
      <c r="F11" s="48"/>
    </row>
    <row r="12" spans="2:6" s="32" customFormat="1" ht="16" customHeight="1">
      <c r="B12" s="32" t="s">
        <v>40</v>
      </c>
      <c r="C12" s="47"/>
      <c r="E12" s="44"/>
      <c r="F12" s="44"/>
    </row>
    <row r="13" spans="2:6" s="32" customFormat="1" ht="16" customHeight="1">
      <c r="B13" s="32" t="s">
        <v>16</v>
      </c>
      <c r="C13" s="47"/>
      <c r="E13" s="24"/>
      <c r="F13" s="24"/>
    </row>
    <row r="14" spans="2:6" s="32" customFormat="1" ht="16" customHeight="1">
      <c r="B14" s="32" t="s">
        <v>41</v>
      </c>
      <c r="C14" s="47"/>
      <c r="E14" s="24"/>
      <c r="F14" s="24"/>
    </row>
    <row r="15" spans="2:6" s="32" customFormat="1" ht="16" customHeight="1">
      <c r="B15" s="32" t="s">
        <v>15</v>
      </c>
      <c r="C15" s="47"/>
      <c r="E15" s="24"/>
      <c r="F15" s="24"/>
    </row>
    <row r="16" spans="2:6" s="32" customFormat="1" ht="16" customHeight="1">
      <c r="B16" s="32" t="s">
        <v>42</v>
      </c>
      <c r="C16" s="47"/>
    </row>
    <row r="17" spans="2:3" s="32" customFormat="1" ht="16" customHeight="1">
      <c r="B17" s="32" t="s">
        <v>43</v>
      </c>
      <c r="C17" s="47"/>
    </row>
    <row r="18" spans="2:3" s="32" customFormat="1" ht="16" customHeight="1">
      <c r="B18" s="32" t="s">
        <v>44</v>
      </c>
      <c r="C18" s="47"/>
    </row>
    <row r="19" spans="2:3" s="32" customFormat="1" ht="16" customHeight="1">
      <c r="B19" s="32" t="s">
        <v>45</v>
      </c>
      <c r="C19" s="47"/>
    </row>
    <row r="20" spans="2:3" s="32" customFormat="1" ht="16" customHeight="1">
      <c r="B20" s="32" t="s">
        <v>46</v>
      </c>
      <c r="C20" s="47"/>
    </row>
    <row r="21" spans="2:3" s="32" customFormat="1" ht="16" customHeight="1">
      <c r="B21" s="32" t="s">
        <v>47</v>
      </c>
      <c r="C21" s="47"/>
    </row>
    <row r="22" spans="2:3" s="32" customFormat="1" ht="16" customHeight="1">
      <c r="B22" s="32" t="s">
        <v>48</v>
      </c>
      <c r="C22" s="47"/>
    </row>
    <row r="23" spans="2:3" s="32" customFormat="1" ht="16" customHeight="1">
      <c r="B23" s="32" t="s">
        <v>32</v>
      </c>
      <c r="C23" s="47"/>
    </row>
    <row r="24" spans="2:3" s="32" customFormat="1" ht="16" customHeight="1">
      <c r="B24" s="32" t="s">
        <v>30</v>
      </c>
      <c r="C24" s="47"/>
    </row>
    <row r="25" spans="2:3" s="32" customFormat="1" ht="18" customHeight="1">
      <c r="B25" s="76" t="s">
        <v>17</v>
      </c>
      <c r="C25" s="77">
        <f>SUM(C3:C24)</f>
        <v>0</v>
      </c>
    </row>
    <row r="26" spans="2:3">
      <c r="C26" s="26"/>
    </row>
    <row r="27" spans="2:3">
      <c r="C27" s="42"/>
    </row>
    <row r="28" spans="2:3">
      <c r="C28" s="26"/>
    </row>
    <row r="29" spans="2:3">
      <c r="C29" s="26"/>
    </row>
    <row r="30" spans="2:3">
      <c r="C30" s="26"/>
    </row>
    <row r="31" spans="2:3">
      <c r="C31" s="30"/>
    </row>
  </sheetData>
  <sheetProtection selectLockedCells="1"/>
  <printOptions horizontalCentered="1" verticalCentered="1"/>
  <pageMargins left="0.70866141732283472" right="0.70866141732283472" top="0.74803149606299213" bottom="0.74803149606299213" header="0.31496062992125984" footer="0.31496062992125984"/>
  <pageSetup paperSize="9"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17B12-434A-0142-A9BF-BFE8A8D6F22C}">
  <dimension ref="A1:G23"/>
  <sheetViews>
    <sheetView topLeftCell="A37" zoomScale="130" zoomScaleNormal="130" workbookViewId="0">
      <selection activeCell="D60" sqref="D60"/>
    </sheetView>
  </sheetViews>
  <sheetFormatPr baseColWidth="10" defaultRowHeight="16"/>
  <cols>
    <col min="1" max="9" width="16.1640625" customWidth="1"/>
  </cols>
  <sheetData>
    <row r="1" spans="1:7" ht="18" hidden="1">
      <c r="A1" s="11" t="s">
        <v>5</v>
      </c>
      <c r="B1" s="6"/>
      <c r="C1" s="7"/>
      <c r="D1" s="8"/>
      <c r="E1" s="16">
        <f>(Dashboard!C3*12)+'Business Budget'!C25</f>
        <v>0</v>
      </c>
      <c r="F1" s="17"/>
      <c r="G1" s="18">
        <f>E1/12</f>
        <v>0</v>
      </c>
    </row>
    <row r="2" spans="1:7" ht="18" hidden="1">
      <c r="A2" s="1">
        <v>0</v>
      </c>
      <c r="B2" s="1">
        <v>12570</v>
      </c>
      <c r="C2" s="2">
        <f>B2-A2</f>
        <v>12570</v>
      </c>
      <c r="D2" s="3">
        <v>0</v>
      </c>
      <c r="E2" s="4">
        <f>IF(E1&lt;B2,E1,B2)</f>
        <v>0</v>
      </c>
      <c r="F2" s="5">
        <f>E2*D2</f>
        <v>0</v>
      </c>
      <c r="G2" s="19"/>
    </row>
    <row r="3" spans="1:7" ht="18" hidden="1">
      <c r="A3" s="1">
        <f>B2+1</f>
        <v>12571</v>
      </c>
      <c r="B3" s="1">
        <v>50270</v>
      </c>
      <c r="C3" s="2">
        <f>B3-A3</f>
        <v>37699</v>
      </c>
      <c r="D3" s="3">
        <v>0.2</v>
      </c>
      <c r="E3" s="4">
        <f>IF(E1-E2&lt;C3,E1-E2,C3)</f>
        <v>0</v>
      </c>
      <c r="F3" s="5">
        <f>E3*D3</f>
        <v>0</v>
      </c>
      <c r="G3" s="19"/>
    </row>
    <row r="4" spans="1:7" ht="18" hidden="1">
      <c r="A4" s="1">
        <f>B3+1</f>
        <v>50271</v>
      </c>
      <c r="B4" s="1">
        <v>100000</v>
      </c>
      <c r="C4" s="2">
        <f>B4-A4</f>
        <v>49729</v>
      </c>
      <c r="D4" s="3">
        <v>0.4</v>
      </c>
      <c r="E4" s="4">
        <f>IF(E1-E2-E3&lt;C4,E1-E2-E3,C4)</f>
        <v>0</v>
      </c>
      <c r="F4" s="5">
        <f>E4*D4</f>
        <v>0</v>
      </c>
      <c r="G4" s="19"/>
    </row>
    <row r="5" spans="1:7" ht="18" hidden="1">
      <c r="A5" s="1">
        <v>100000</v>
      </c>
      <c r="B5" s="1">
        <v>123000</v>
      </c>
      <c r="C5" s="2">
        <f>B5-A5</f>
        <v>23000</v>
      </c>
      <c r="D5" s="3">
        <v>0.6</v>
      </c>
      <c r="E5" s="4">
        <f>IF(E1-E2-E3-E4&lt;C5,E1-E2-E3-E4,C5)</f>
        <v>0</v>
      </c>
      <c r="F5" s="5">
        <f t="shared" ref="F5:F7" si="0">E5*D5</f>
        <v>0</v>
      </c>
      <c r="G5" s="19"/>
    </row>
    <row r="6" spans="1:7" ht="18" hidden="1">
      <c r="A6" s="1">
        <v>123001</v>
      </c>
      <c r="B6" s="1">
        <v>150000</v>
      </c>
      <c r="C6" s="2">
        <f>B6-A6</f>
        <v>26999</v>
      </c>
      <c r="D6" s="3">
        <v>0.4</v>
      </c>
      <c r="E6" s="4">
        <f>IF(E1-E2-E3-E4-E5&lt;C6,E1-E2-E3-E4-E5,C6)</f>
        <v>0</v>
      </c>
      <c r="F6" s="5">
        <f t="shared" si="0"/>
        <v>0</v>
      </c>
      <c r="G6" s="19"/>
    </row>
    <row r="7" spans="1:7" ht="18" hidden="1">
      <c r="A7" s="1">
        <v>150000</v>
      </c>
      <c r="B7" s="1"/>
      <c r="C7" s="2"/>
      <c r="D7" s="3">
        <v>0.45</v>
      </c>
      <c r="E7" s="4">
        <f>E1-E2-E3-E4-E5-E6</f>
        <v>0</v>
      </c>
      <c r="F7" s="5">
        <f t="shared" si="0"/>
        <v>0</v>
      </c>
      <c r="G7" s="19"/>
    </row>
    <row r="8" spans="1:7" ht="19" hidden="1" thickBot="1">
      <c r="A8" s="6"/>
      <c r="B8" s="6"/>
      <c r="C8" s="7"/>
      <c r="D8" s="8"/>
      <c r="E8" s="9" t="s">
        <v>0</v>
      </c>
      <c r="F8" s="10">
        <f>SUM(F2:F7)</f>
        <v>0</v>
      </c>
      <c r="G8" s="20"/>
    </row>
    <row r="9" spans="1:7" ht="18" hidden="1">
      <c r="A9" s="6"/>
      <c r="B9" s="6"/>
      <c r="C9" s="7"/>
      <c r="D9" s="8"/>
      <c r="E9" s="8"/>
      <c r="F9" s="8"/>
      <c r="G9" s="21"/>
    </row>
    <row r="10" spans="1:7" ht="18" hidden="1">
      <c r="A10" s="6"/>
      <c r="B10" s="6"/>
      <c r="C10" s="7"/>
      <c r="D10" s="8"/>
      <c r="E10" s="8"/>
      <c r="F10" s="8"/>
      <c r="G10" s="21"/>
    </row>
    <row r="11" spans="1:7" ht="18" hidden="1">
      <c r="A11" s="11" t="s">
        <v>1</v>
      </c>
      <c r="B11" s="6"/>
      <c r="C11" s="7"/>
      <c r="D11" s="8"/>
      <c r="E11" s="8"/>
      <c r="F11" s="12">
        <f>IF(E1&gt;6725,3.15*52,0)</f>
        <v>0</v>
      </c>
      <c r="G11" s="22"/>
    </row>
    <row r="12" spans="1:7" ht="18" hidden="1">
      <c r="A12" s="6"/>
      <c r="B12" s="6"/>
      <c r="C12" s="7"/>
      <c r="D12" s="8"/>
      <c r="E12" s="8"/>
      <c r="F12" s="8"/>
      <c r="G12" s="21"/>
    </row>
    <row r="13" spans="1:7" ht="18" hidden="1">
      <c r="A13" s="11" t="s">
        <v>2</v>
      </c>
      <c r="B13" s="6"/>
      <c r="C13" s="7"/>
      <c r="D13" s="8"/>
      <c r="E13" s="8"/>
      <c r="F13" s="8"/>
      <c r="G13" s="21"/>
    </row>
    <row r="14" spans="1:7" ht="18" hidden="1">
      <c r="A14" s="6">
        <v>0</v>
      </c>
      <c r="B14" s="6">
        <v>9658</v>
      </c>
      <c r="C14" s="2">
        <f t="shared" ref="C14:C15" si="1">B14-A14</f>
        <v>9658</v>
      </c>
      <c r="D14" s="3">
        <v>0</v>
      </c>
      <c r="E14" s="4">
        <f>IF(E1&lt;B14,E1,B14)</f>
        <v>0</v>
      </c>
      <c r="F14" s="5">
        <f>E14*D14</f>
        <v>0</v>
      </c>
      <c r="G14" s="19"/>
    </row>
    <row r="15" spans="1:7" ht="18" hidden="1">
      <c r="A15" s="6">
        <f>B14+1</f>
        <v>9659</v>
      </c>
      <c r="B15" s="6">
        <v>50270</v>
      </c>
      <c r="C15" s="2">
        <f t="shared" si="1"/>
        <v>40611</v>
      </c>
      <c r="D15" s="81">
        <v>0.10249999999999999</v>
      </c>
      <c r="E15" s="4">
        <f>IF(E1-E14&lt;C15,E1-E14,C15)</f>
        <v>0</v>
      </c>
      <c r="F15" s="5">
        <f>E15*D15</f>
        <v>0</v>
      </c>
      <c r="G15" s="19"/>
    </row>
    <row r="16" spans="1:7" ht="18" hidden="1">
      <c r="A16" s="6">
        <f>B15+1</f>
        <v>50271</v>
      </c>
      <c r="B16" s="6"/>
      <c r="C16" s="7"/>
      <c r="D16" s="81">
        <v>3.2500000000000001E-2</v>
      </c>
      <c r="E16" s="4">
        <f>IF(E1-E14-E15&gt;0,E1-E14-E15,0)</f>
        <v>0</v>
      </c>
      <c r="F16" s="5">
        <f>E16*D16</f>
        <v>0</v>
      </c>
      <c r="G16" s="19"/>
    </row>
    <row r="17" spans="1:7" ht="19" hidden="1" thickBot="1">
      <c r="A17" s="13"/>
      <c r="B17" s="6"/>
      <c r="C17" s="7"/>
      <c r="D17" s="14"/>
      <c r="E17" s="8"/>
      <c r="F17" s="10">
        <f>SUM(F14:F16)</f>
        <v>0</v>
      </c>
      <c r="G17" s="20"/>
    </row>
    <row r="18" spans="1:7" ht="18" hidden="1">
      <c r="A18" s="13"/>
      <c r="B18" s="6"/>
      <c r="C18" s="7"/>
      <c r="D18" s="8"/>
      <c r="E18" s="8"/>
      <c r="F18" s="8"/>
      <c r="G18" s="21"/>
    </row>
    <row r="19" spans="1:7" ht="19" hidden="1" thickBot="1">
      <c r="A19" s="13"/>
      <c r="B19" s="6"/>
      <c r="C19" s="7"/>
      <c r="D19" s="8"/>
      <c r="E19" s="9" t="s">
        <v>3</v>
      </c>
      <c r="F19" s="15">
        <f>F11+F17</f>
        <v>0</v>
      </c>
      <c r="G19" s="20"/>
    </row>
    <row r="20" spans="1:7" ht="18" hidden="1">
      <c r="A20" s="13"/>
      <c r="B20" s="6"/>
      <c r="C20" s="7"/>
      <c r="D20" s="8"/>
      <c r="E20" s="8"/>
      <c r="F20" s="8"/>
      <c r="G20" s="21"/>
    </row>
    <row r="21" spans="1:7" ht="19" hidden="1" thickBot="1">
      <c r="A21" s="6"/>
      <c r="B21" s="6"/>
      <c r="C21" s="7"/>
      <c r="D21" s="8"/>
      <c r="E21" s="9" t="s">
        <v>4</v>
      </c>
      <c r="F21" s="15">
        <f>F8+F19</f>
        <v>0</v>
      </c>
      <c r="G21" s="20"/>
    </row>
    <row r="22" spans="1:7" ht="18" hidden="1">
      <c r="A22" s="6"/>
      <c r="B22" s="6"/>
      <c r="C22" s="7"/>
      <c r="D22" s="8"/>
      <c r="E22" s="8"/>
      <c r="F22" s="8"/>
      <c r="G22" s="21"/>
    </row>
    <row r="23" spans="1:7" ht="18" hidden="1">
      <c r="A23" s="6"/>
      <c r="B23" s="6"/>
      <c r="C23" s="6"/>
      <c r="D23" s="8"/>
      <c r="E23" s="9" t="s">
        <v>20</v>
      </c>
      <c r="F23" s="27">
        <f>F21/2</f>
        <v>0</v>
      </c>
      <c r="G23" s="21"/>
    </row>
  </sheetData>
  <sheetProtection algorithmName="SHA-512" hashValue="W/mmYcrHtL0iXHsEU6bv9wh6BPADU/qchXBEtigJWVdV8kBWTgVf7b17KFxlu9sF74D+KjoPj66uUpej1r8pHw==" saltValue="FN6ItJsyeWufWHSxY3ybfA==" spinCount="100000" sheet="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Start Here</vt:lpstr>
      <vt:lpstr>Dashboard</vt:lpstr>
      <vt:lpstr>Business Budget</vt:lpstr>
      <vt:lpstr>Sheet1</vt:lpstr>
      <vt:lpstr>Dashboard!Print_Area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Anita Forrest</dc:creator>
  <cp:keywords/>
  <dc:description/>
  <cp:lastModifiedBy>Microsoft Office User</cp:lastModifiedBy>
  <dcterms:created xsi:type="dcterms:W3CDTF">2018-03-18T09:49:41Z</dcterms:created>
  <dcterms:modified xsi:type="dcterms:W3CDTF">2023-02-06T10:27:30Z</dcterms:modified>
  <cp:category/>
</cp:coreProperties>
</file>